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<sst xmlns="http://schemas.openxmlformats.org/spreadsheetml/2006/main" count="256" uniqueCount="141">
  <si>
    <t>i planiranim vrijednostima nabave:</t>
  </si>
  <si>
    <t>Red. br.</t>
  </si>
  <si>
    <t>Broj konta</t>
  </si>
  <si>
    <t>Predmet nabave</t>
  </si>
  <si>
    <t>Vrsta postupka javne nabave</t>
  </si>
  <si>
    <t>Ugovor ili okvirni sporazum</t>
  </si>
  <si>
    <t>Planirani početak postupka i trajanje ugovora</t>
  </si>
  <si>
    <t>MATERIJALNI RASHODI</t>
  </si>
  <si>
    <t>Uredski materijal i stali mat. rashodi</t>
  </si>
  <si>
    <t>ugovor</t>
  </si>
  <si>
    <t>narudžbenica</t>
  </si>
  <si>
    <t>Namirnice</t>
  </si>
  <si>
    <t>Sitan inventar</t>
  </si>
  <si>
    <t>Sl. radna zaštitna odjeća i obuća</t>
  </si>
  <si>
    <t>Energija</t>
  </si>
  <si>
    <t>Mat. i djelovi za tekuće inv. održ.</t>
  </si>
  <si>
    <t>ugovor/narudž.</t>
  </si>
  <si>
    <t>3.2.</t>
  </si>
  <si>
    <t>3.3.</t>
  </si>
  <si>
    <t>Usluga telefona, pošte i prijevoza</t>
  </si>
  <si>
    <t>Usluge tekućeg i invest. održavanja</t>
  </si>
  <si>
    <t>narudžbenca</t>
  </si>
  <si>
    <t>Usluge promidžbe i informiranja</t>
  </si>
  <si>
    <t>Komunalne usluge</t>
  </si>
  <si>
    <t>10.1.</t>
  </si>
  <si>
    <t>10.2.</t>
  </si>
  <si>
    <t>10.3.</t>
  </si>
  <si>
    <t>Zdravstvene i veterinarske usluge</t>
  </si>
  <si>
    <t>Obvezni i pr. pregedi zaposlenika- kuhinja</t>
  </si>
  <si>
    <t>Zdravstveni pregledi zaposlenika</t>
  </si>
  <si>
    <t>Računalne usluge</t>
  </si>
  <si>
    <t>Ostale usluge</t>
  </si>
  <si>
    <t>Ostali nespomenuti rashodi posl.</t>
  </si>
  <si>
    <t>Članak. 1</t>
  </si>
  <si>
    <t xml:space="preserve">                                                             Članak 2.</t>
  </si>
  <si>
    <t>Literatura (publ., časop.i, knjige i ost.)</t>
  </si>
  <si>
    <t>narudžb./ugovor</t>
  </si>
  <si>
    <t>javna nabava</t>
  </si>
  <si>
    <t>3.1.</t>
  </si>
  <si>
    <t>3.4.</t>
  </si>
  <si>
    <t>RASHODI ZA NABAVU PROIZVEDENE DUGOTRAJNE IMOVINE</t>
  </si>
  <si>
    <t>18.1.</t>
  </si>
  <si>
    <t xml:space="preserve"> </t>
  </si>
  <si>
    <t>POSTROJENJA I OPREMA</t>
  </si>
  <si>
    <t>19.1.</t>
  </si>
  <si>
    <t>20.1.</t>
  </si>
  <si>
    <t>RASHODI ZA MATERIJAL I ENERGIJU</t>
  </si>
  <si>
    <t>RASHODI ZA USLUGE</t>
  </si>
  <si>
    <t>OSTALI NESPOMENUTI RASHODI POSLOVANJA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</si>
  <si>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</si>
  <si>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</si>
  <si>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</si>
  <si>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</si>
  <si>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</si>
  <si>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</si>
  <si>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</si>
  <si>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</si>
  <si>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</si>
  <si>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</si>
  <si>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</si>
  <si>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7.1.</t>
  </si>
  <si>
    <t>7.2.</t>
  </si>
  <si>
    <t>7.3.</t>
  </si>
  <si>
    <t>11.1.</t>
  </si>
  <si>
    <t>11.2.</t>
  </si>
  <si>
    <t>8.2.</t>
  </si>
  <si>
    <t>8.1.</t>
  </si>
  <si>
    <t>8.3.</t>
  </si>
  <si>
    <t>14.1.</t>
  </si>
  <si>
    <t>Tuzemne članarine</t>
  </si>
  <si>
    <t xml:space="preserve">Uredski materijal  </t>
  </si>
  <si>
    <t>Pedagoška dokumentacija</t>
  </si>
  <si>
    <t>Sredstva za održavanje čistoće</t>
  </si>
  <si>
    <t>Mlijeko i mliječni proizvodi</t>
  </si>
  <si>
    <t>Povrće i povrtni proizvodi</t>
  </si>
  <si>
    <t>Voće i voćni proizvodi</t>
  </si>
  <si>
    <t>Kruh i pekarski proizvodi</t>
  </si>
  <si>
    <t xml:space="preserve">Meso i mesni proizvodi </t>
  </si>
  <si>
    <t>Ostali prehrambeni proizvodi</t>
  </si>
  <si>
    <t>Plin</t>
  </si>
  <si>
    <t>Motorni benzin i dizel gorivo</t>
  </si>
  <si>
    <t>Usluge telefona,interneta</t>
  </si>
  <si>
    <t>Poštarina,( pisma, tskanice i sl.)</t>
  </si>
  <si>
    <t>Ostale usluge- prijevoz učenika</t>
  </si>
  <si>
    <t>Inspekcijski nalazi</t>
  </si>
  <si>
    <t>Opskrba vodom</t>
  </si>
  <si>
    <t>Iznošenje i odvoz smeća</t>
  </si>
  <si>
    <t>Ostale komunalne usluge</t>
  </si>
  <si>
    <t>Grafičke i tiskarske usluge</t>
  </si>
  <si>
    <t>Ostale nespomenute usluge</t>
  </si>
  <si>
    <t>14.2.</t>
  </si>
  <si>
    <t>Ostale intelektualne usluge</t>
  </si>
  <si>
    <t>Ostali nespomenuti rashodi poslovanja</t>
  </si>
  <si>
    <t>Javna nabava</t>
  </si>
  <si>
    <t xml:space="preserve">                                                                Članak 3.</t>
  </si>
  <si>
    <t>Električna energija</t>
  </si>
  <si>
    <t>Jednostavna nabava</t>
  </si>
  <si>
    <t>Oprema</t>
  </si>
  <si>
    <t>UKUPNI RASHODI</t>
  </si>
  <si>
    <t>17.1.</t>
  </si>
  <si>
    <t>19.2.</t>
  </si>
  <si>
    <t>19.3.</t>
  </si>
  <si>
    <t>Na temelju članka 28. st. 1. Zakona o javnoj nabavi ( "Narodne novine" broj 120/2016.) i članka 27. Statuta</t>
  </si>
  <si>
    <t>Za nabavu direktnom pogodbom ovlašten je ravnatelj  Osnovne škole Suhopolje.</t>
  </si>
  <si>
    <t>Ogrjev</t>
  </si>
  <si>
    <t>narudžbenica/ugovor</t>
  </si>
  <si>
    <t>Ostale naknade iz proračuna u naravi</t>
  </si>
  <si>
    <t>Knjige i udžbenici</t>
  </si>
  <si>
    <t>Ostali materijal za redovno poslovanje</t>
  </si>
  <si>
    <t>ugovor/narudžbenica</t>
  </si>
  <si>
    <t>Premije osiguranja</t>
  </si>
  <si>
    <t>Planirana vrijednost nabave  €</t>
  </si>
  <si>
    <t>Procijenjena vrijednost nabave €</t>
  </si>
  <si>
    <t>18.2.</t>
  </si>
  <si>
    <t>Ravnatelj:</t>
  </si>
  <si>
    <t>Anto Škraba</t>
  </si>
  <si>
    <t>KNJIGE I UDŽBENICI</t>
  </si>
  <si>
    <t>KNJIGE I OSTALE IZLOŽB.VRIJEDNOSTI</t>
  </si>
  <si>
    <t>NAKNADE GRAĐANIMA I KUĆANSTVIMA</t>
  </si>
  <si>
    <t>OSTALE NAKNADE GRAĐANIMA</t>
  </si>
  <si>
    <t>PLAN NABAVE OSNOVNE ŠKOLE SUHOPOLJE ZA 2024. GODINU.</t>
  </si>
  <si>
    <r>
      <t>U 2024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godini planiraju se slijedeće nabave roba, radova i usluga razvrstane po vrstama roba, radova i usluga</t>
    </r>
  </si>
  <si>
    <t>2024.</t>
  </si>
  <si>
    <t xml:space="preserve">Ovaj Plan nabave stupa na snagu sa  1. siječnjem 2024. i objavljuje se na intrnetskoj stranici Škole u roku od 8 dana od dana donošenja. </t>
  </si>
  <si>
    <t>U Suhopolju, 27.12.2023..</t>
  </si>
  <si>
    <t>Urbroj: 2189-21-01-23-1</t>
  </si>
  <si>
    <r>
      <t>Financijski plan za 2024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godinu</t>
    </r>
  </si>
  <si>
    <t>18.3.</t>
  </si>
  <si>
    <t>javna nabava/cdš</t>
  </si>
  <si>
    <t>Sportska oprema</t>
  </si>
  <si>
    <t>Računala i računalna oprema</t>
  </si>
  <si>
    <t>Radio i TV prijemnici</t>
  </si>
  <si>
    <t>19.4.</t>
  </si>
  <si>
    <t>19.5.</t>
  </si>
  <si>
    <t>Kombi vozilo</t>
  </si>
  <si>
    <t>17.2.</t>
  </si>
  <si>
    <t>17.3.</t>
  </si>
  <si>
    <t>20.2.</t>
  </si>
  <si>
    <t>Udžbenici</t>
  </si>
  <si>
    <r>
      <t>Osnovne škole Suhopolje, na</t>
    </r>
    <r>
      <rPr>
        <sz val="10"/>
        <color indexed="62"/>
        <rFont val="Arial"/>
        <family val="2"/>
      </rPr>
      <t xml:space="preserve"> 24  </t>
    </r>
    <r>
      <rPr>
        <sz val="10"/>
        <rFont val="Arial"/>
        <family val="2"/>
      </rPr>
      <t xml:space="preserve">sjednici Školskog odbora održanoj dana </t>
    </r>
    <r>
      <rPr>
        <b/>
        <sz val="10"/>
        <rFont val="Arial"/>
        <family val="2"/>
      </rPr>
      <t>27. prosinca 2023.</t>
    </r>
    <r>
      <rPr>
        <sz val="10"/>
        <rFont val="Arial"/>
        <family val="0"/>
      </rPr>
      <t xml:space="preserve"> donosi:</t>
    </r>
  </si>
  <si>
    <t>Klasa: 400-04/23-01/06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</si>
</sst>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sz val="10"/>
      <name val="Wingdings 2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 2"/>
      <family val="1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2" fontId="9" fillId="0" borderId="0" xfId="51" applyNumberFormat="1" applyFont="1">
      <alignment/>
      <protection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51" applyNumberFormat="1" applyFont="1">
      <alignment/>
      <protection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2" fontId="9" fillId="34" borderId="0" xfId="51" applyNumberFormat="1" applyFont="1" applyFill="1">
      <alignment/>
      <protection/>
    </xf>
    <xf numFmtId="0" fontId="0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5" fillId="12" borderId="10" xfId="0" applyNumberFormat="1" applyFont="1" applyFill="1" applyBorder="1" applyAlignment="1">
      <alignment horizontal="right"/>
    </xf>
    <xf numFmtId="4" fontId="5" fillId="7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0" fontId="18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2" fontId="17" fillId="34" borderId="0" xfId="51" applyNumberFormat="1" applyFont="1" applyFill="1">
      <alignment/>
      <protection/>
    </xf>
    <xf numFmtId="0" fontId="16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5" fillId="12" borderId="10" xfId="0" applyFont="1" applyFill="1" applyBorder="1" applyAlignment="1">
      <alignment horizontal="center"/>
    </xf>
    <xf numFmtId="0" fontId="21" fillId="12" borderId="10" xfId="0" applyFont="1" applyFill="1" applyBorder="1" applyAlignment="1">
      <alignment horizontal="center"/>
    </xf>
    <xf numFmtId="4" fontId="0" fillId="7" borderId="10" xfId="0" applyNumberFormat="1" applyFont="1" applyFill="1" applyBorder="1" applyAlignment="1">
      <alignment horizontal="right"/>
    </xf>
    <xf numFmtId="0" fontId="5" fillId="18" borderId="10" xfId="0" applyFont="1" applyFill="1" applyBorder="1" applyAlignment="1">
      <alignment horizontal="center"/>
    </xf>
    <xf numFmtId="4" fontId="5" fillId="18" borderId="10" xfId="0" applyNumberFormat="1" applyFont="1" applyFill="1" applyBorder="1" applyAlignment="1">
      <alignment horizontal="right"/>
    </xf>
    <xf numFmtId="0" fontId="21" fillId="18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/>
    </xf>
    <xf numFmtId="0" fontId="10" fillId="12" borderId="10" xfId="0" applyFont="1" applyFill="1" applyBorder="1" applyAlignment="1">
      <alignment/>
    </xf>
    <xf numFmtId="4" fontId="5" fillId="12" borderId="10" xfId="0" applyNumberFormat="1" applyFont="1" applyFill="1" applyBorder="1" applyAlignment="1">
      <alignment/>
    </xf>
    <xf numFmtId="0" fontId="16" fillId="12" borderId="10" xfId="0" applyFont="1" applyFill="1" applyBorder="1" applyAlignment="1">
      <alignment/>
    </xf>
    <xf numFmtId="0" fontId="1" fillId="12" borderId="10" xfId="0" applyFont="1" applyFill="1" applyBorder="1" applyAlignment="1">
      <alignment horizontal="center"/>
    </xf>
    <xf numFmtId="0" fontId="10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5" fillId="12" borderId="10" xfId="0" applyFont="1" applyFill="1" applyBorder="1" applyAlignment="1">
      <alignment horizontal="center" wrapText="1" shrinkToFit="1"/>
    </xf>
    <xf numFmtId="0" fontId="14" fillId="12" borderId="10" xfId="0" applyFont="1" applyFill="1" applyBorder="1" applyAlignment="1">
      <alignment horizontal="center"/>
    </xf>
    <xf numFmtId="0" fontId="22" fillId="12" borderId="10" xfId="0" applyFont="1" applyFill="1" applyBorder="1" applyAlignment="1">
      <alignment horizontal="center"/>
    </xf>
    <xf numFmtId="0" fontId="18" fillId="12" borderId="10" xfId="0" applyFont="1" applyFill="1" applyBorder="1" applyAlignment="1">
      <alignment/>
    </xf>
    <xf numFmtId="0" fontId="10" fillId="12" borderId="10" xfId="0" applyFont="1" applyFill="1" applyBorder="1" applyAlignment="1">
      <alignment vertical="center"/>
    </xf>
    <xf numFmtId="4" fontId="5" fillId="12" borderId="10" xfId="0" applyNumberFormat="1" applyFont="1" applyFill="1" applyBorder="1" applyAlignment="1">
      <alignment vertical="center"/>
    </xf>
    <xf numFmtId="0" fontId="21" fillId="12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utni račun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90"/>
  <sheetViews>
    <sheetView tabSelected="1" zoomScaleSheetLayoutView="100" zoomScalePageLayoutView="0" workbookViewId="0" topLeftCell="A1">
      <selection activeCell="D91" sqref="D91"/>
    </sheetView>
  </sheetViews>
  <sheetFormatPr defaultColWidth="9.140625" defaultRowHeight="12.75" outlineLevelRow="2"/>
  <cols>
    <col min="1" max="1" width="6.140625" style="0" customWidth="1"/>
    <col min="2" max="2" width="7.140625" style="0" customWidth="1"/>
    <col min="3" max="3" width="11.8515625" style="0" customWidth="1"/>
    <col min="4" max="4" width="38.421875" style="0" customWidth="1"/>
    <col min="5" max="5" width="13.140625" style="11" customWidth="1"/>
    <col min="6" max="6" width="14.7109375" style="5" customWidth="1"/>
    <col min="7" max="7" width="15.8515625" style="9" customWidth="1"/>
    <col min="8" max="8" width="11.7109375" style="5" customWidth="1"/>
    <col min="9" max="9" width="11.28125" style="4" customWidth="1"/>
  </cols>
  <sheetData>
    <row r="1" spans="1:9" ht="12.75">
      <c r="A1" s="85" t="s">
        <v>102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5" t="s">
        <v>139</v>
      </c>
      <c r="B2" s="87"/>
      <c r="C2" s="87"/>
      <c r="D2" s="87"/>
      <c r="E2" s="87"/>
      <c r="F2" s="87"/>
      <c r="G2" s="87"/>
      <c r="H2" s="87"/>
      <c r="I2" s="87"/>
    </row>
    <row r="3" ht="9" customHeight="1"/>
    <row r="4" spans="1:9" ht="15">
      <c r="A4" s="88" t="s">
        <v>120</v>
      </c>
      <c r="B4" s="88"/>
      <c r="C4" s="88"/>
      <c r="D4" s="88"/>
      <c r="E4" s="88"/>
      <c r="F4" s="88"/>
      <c r="G4" s="88"/>
      <c r="H4" s="88"/>
      <c r="I4" s="88"/>
    </row>
    <row r="5" spans="1:9" ht="12.75">
      <c r="A5" s="83" t="s">
        <v>33</v>
      </c>
      <c r="B5" s="83"/>
      <c r="C5" s="83"/>
      <c r="D5" s="83"/>
      <c r="E5" s="83"/>
      <c r="F5" s="83"/>
      <c r="G5" s="83"/>
      <c r="H5" s="83"/>
      <c r="I5" s="83"/>
    </row>
    <row r="6" spans="1:9" ht="12.75">
      <c r="A6" s="85" t="s">
        <v>121</v>
      </c>
      <c r="B6" s="86"/>
      <c r="C6" s="86"/>
      <c r="D6" s="86"/>
      <c r="E6" s="86"/>
      <c r="F6" s="86"/>
      <c r="G6" s="86"/>
      <c r="H6" s="86"/>
      <c r="I6" s="86"/>
    </row>
    <row r="7" spans="1:9" ht="12.75">
      <c r="A7" s="86" t="s">
        <v>0</v>
      </c>
      <c r="B7" s="86"/>
      <c r="C7" s="86"/>
      <c r="D7" s="86"/>
      <c r="E7" s="86"/>
      <c r="F7" s="86"/>
      <c r="G7" s="86"/>
      <c r="H7" s="86"/>
      <c r="I7" s="86"/>
    </row>
    <row r="8" spans="1:12" s="2" customFormat="1" ht="66">
      <c r="A8" s="3" t="s">
        <v>1</v>
      </c>
      <c r="B8" s="3" t="s">
        <v>2</v>
      </c>
      <c r="C8" s="19" t="s">
        <v>126</v>
      </c>
      <c r="D8" s="3" t="s">
        <v>3</v>
      </c>
      <c r="E8" s="10" t="s">
        <v>4</v>
      </c>
      <c r="F8" s="6" t="s">
        <v>112</v>
      </c>
      <c r="G8" s="10" t="s">
        <v>5</v>
      </c>
      <c r="H8" s="36" t="s">
        <v>111</v>
      </c>
      <c r="I8" s="3" t="s">
        <v>6</v>
      </c>
      <c r="J8" s="1"/>
      <c r="K8" s="1"/>
      <c r="L8" s="1"/>
    </row>
    <row r="9" spans="1:9" s="18" customFormat="1" ht="17.25" customHeight="1">
      <c r="A9" s="63"/>
      <c r="B9" s="63"/>
      <c r="C9" s="51">
        <f>SUM(C12+C18+C25+C30+C31+C32+C34+C38+C42+C43+C47+C50+C51+C52+C57+C58+C59+C65+C71+C78)</f>
        <v>752183</v>
      </c>
      <c r="D9" s="63" t="s">
        <v>98</v>
      </c>
      <c r="E9" s="64"/>
      <c r="F9" s="51">
        <f>SUM(F10+F63+F69)</f>
        <v>752183</v>
      </c>
      <c r="G9" s="51"/>
      <c r="H9" s="51">
        <f>SUM(H10+H63+H69)</f>
        <v>606622.5904761904</v>
      </c>
      <c r="I9" s="63"/>
    </row>
    <row r="10" spans="1:9" s="18" customFormat="1" ht="12.75">
      <c r="A10" s="57"/>
      <c r="B10" s="57">
        <v>32</v>
      </c>
      <c r="C10" s="57"/>
      <c r="D10" s="57" t="s">
        <v>7</v>
      </c>
      <c r="E10" s="74"/>
      <c r="F10" s="48">
        <f>SUM(F11+F33+F56)</f>
        <v>474831</v>
      </c>
      <c r="G10" s="48"/>
      <c r="H10" s="48">
        <f>SUM(H11+H33+H56)</f>
        <v>384740.99047619046</v>
      </c>
      <c r="I10" s="57"/>
    </row>
    <row r="11" spans="1:9" s="18" customFormat="1" ht="12.75">
      <c r="A11" s="57"/>
      <c r="B11" s="57">
        <v>322</v>
      </c>
      <c r="C11" s="57"/>
      <c r="D11" s="57" t="s">
        <v>46</v>
      </c>
      <c r="E11" s="74"/>
      <c r="F11" s="48">
        <f>SUM(F12+F18+F25+F30+F31+F32)</f>
        <v>206046.6</v>
      </c>
      <c r="G11" s="48"/>
      <c r="H11" s="48">
        <f>SUM(H12+H18+H25+H30+H31+H32)</f>
        <v>169713.47047619047</v>
      </c>
      <c r="I11" s="57"/>
    </row>
    <row r="12" spans="1:9" s="25" customFormat="1" ht="23.25" customHeight="1">
      <c r="A12" s="77">
        <v>1</v>
      </c>
      <c r="B12" s="77">
        <v>3221</v>
      </c>
      <c r="C12" s="78">
        <v>17400</v>
      </c>
      <c r="D12" s="77" t="s">
        <v>8</v>
      </c>
      <c r="E12" s="77"/>
      <c r="F12" s="48">
        <f>SUM(F13:F17)</f>
        <v>17400</v>
      </c>
      <c r="G12" s="79"/>
      <c r="H12" s="48">
        <f>SUM(F12*100/125)</f>
        <v>13920</v>
      </c>
      <c r="I12" s="70" t="s">
        <v>122</v>
      </c>
    </row>
    <row r="13" spans="1:9" ht="12.75" outlineLevel="2">
      <c r="A13" s="26" t="s">
        <v>49</v>
      </c>
      <c r="B13" s="26">
        <v>32211</v>
      </c>
      <c r="C13" s="26"/>
      <c r="D13" s="26" t="s">
        <v>70</v>
      </c>
      <c r="E13" s="29" t="s">
        <v>96</v>
      </c>
      <c r="F13" s="37">
        <v>1500</v>
      </c>
      <c r="G13" s="38" t="s">
        <v>36</v>
      </c>
      <c r="H13" s="50">
        <f>SUM(F13*100/125)</f>
        <v>1200</v>
      </c>
      <c r="I13" s="28"/>
    </row>
    <row r="14" spans="1:9" ht="12.75" outlineLevel="2">
      <c r="A14" s="26" t="s">
        <v>50</v>
      </c>
      <c r="B14" s="26">
        <v>32211</v>
      </c>
      <c r="C14" s="26"/>
      <c r="D14" s="26" t="s">
        <v>71</v>
      </c>
      <c r="E14" s="29" t="s">
        <v>96</v>
      </c>
      <c r="F14" s="37">
        <v>200</v>
      </c>
      <c r="G14" s="38" t="s">
        <v>10</v>
      </c>
      <c r="H14" s="50">
        <f aca="true" t="shared" si="0" ref="H14:H79">SUM(F14*100/125)</f>
        <v>160</v>
      </c>
      <c r="I14" s="28"/>
    </row>
    <row r="15" spans="1:9" s="16" customFormat="1" ht="12.75" outlineLevel="1">
      <c r="A15" s="26" t="s">
        <v>51</v>
      </c>
      <c r="B15" s="26">
        <v>32212</v>
      </c>
      <c r="C15" s="27"/>
      <c r="D15" s="26" t="s">
        <v>35</v>
      </c>
      <c r="E15" s="29" t="s">
        <v>96</v>
      </c>
      <c r="F15" s="37">
        <v>700</v>
      </c>
      <c r="G15" s="38" t="s">
        <v>10</v>
      </c>
      <c r="H15" s="50">
        <f t="shared" si="0"/>
        <v>560</v>
      </c>
      <c r="I15" s="28"/>
    </row>
    <row r="16" spans="1:9" ht="12.75" outlineLevel="2">
      <c r="A16" s="26" t="s">
        <v>52</v>
      </c>
      <c r="B16" s="26">
        <v>32214</v>
      </c>
      <c r="C16" s="26"/>
      <c r="D16" s="26" t="s">
        <v>72</v>
      </c>
      <c r="E16" s="29" t="s">
        <v>96</v>
      </c>
      <c r="F16" s="37">
        <v>14800</v>
      </c>
      <c r="G16" s="38" t="s">
        <v>36</v>
      </c>
      <c r="H16" s="50">
        <f t="shared" si="0"/>
        <v>11840</v>
      </c>
      <c r="I16" s="28"/>
    </row>
    <row r="17" spans="1:9" ht="12.75" outlineLevel="1">
      <c r="A17" s="26" t="s">
        <v>53</v>
      </c>
      <c r="B17" s="26">
        <v>32219</v>
      </c>
      <c r="C17" s="26"/>
      <c r="D17" s="26" t="s">
        <v>108</v>
      </c>
      <c r="E17" s="29" t="s">
        <v>96</v>
      </c>
      <c r="F17" s="37">
        <v>200</v>
      </c>
      <c r="G17" s="38" t="s">
        <v>36</v>
      </c>
      <c r="H17" s="50">
        <f t="shared" si="0"/>
        <v>160</v>
      </c>
      <c r="I17" s="28"/>
    </row>
    <row r="18" spans="1:9" s="22" customFormat="1" ht="13.5">
      <c r="A18" s="66">
        <v>2</v>
      </c>
      <c r="B18" s="66">
        <v>3222</v>
      </c>
      <c r="C18" s="67">
        <v>151216.6</v>
      </c>
      <c r="D18" s="66" t="s">
        <v>11</v>
      </c>
      <c r="E18" s="68"/>
      <c r="F18" s="48">
        <f>SUM(F19:F24)</f>
        <v>151216.6</v>
      </c>
      <c r="G18" s="48">
        <f>SUM(G19:G24)</f>
        <v>0</v>
      </c>
      <c r="H18" s="48">
        <f>SUM(H19:H24)</f>
        <v>125849.47047619047</v>
      </c>
      <c r="I18" s="70" t="s">
        <v>122</v>
      </c>
    </row>
    <row r="19" spans="1:9" ht="12.75" outlineLevel="1">
      <c r="A19" s="26" t="s">
        <v>54</v>
      </c>
      <c r="B19" s="26">
        <v>32224</v>
      </c>
      <c r="C19" s="26"/>
      <c r="D19" s="26" t="s">
        <v>73</v>
      </c>
      <c r="E19" s="29" t="s">
        <v>96</v>
      </c>
      <c r="F19" s="37">
        <v>13000</v>
      </c>
      <c r="G19" s="38" t="s">
        <v>16</v>
      </c>
      <c r="H19" s="50">
        <f>SUM(F19*100/105)</f>
        <v>12380.952380952382</v>
      </c>
      <c r="I19" s="31"/>
    </row>
    <row r="20" spans="1:9" ht="12.75" outlineLevel="1">
      <c r="A20" s="26" t="s">
        <v>55</v>
      </c>
      <c r="B20" s="26">
        <v>32224</v>
      </c>
      <c r="C20" s="26"/>
      <c r="D20" s="26" t="s">
        <v>74</v>
      </c>
      <c r="E20" s="29" t="s">
        <v>96</v>
      </c>
      <c r="F20" s="37">
        <v>10000</v>
      </c>
      <c r="G20" s="38" t="s">
        <v>16</v>
      </c>
      <c r="H20" s="50">
        <f t="shared" si="0"/>
        <v>8000</v>
      </c>
      <c r="I20" s="28"/>
    </row>
    <row r="21" spans="1:9" ht="12.75" outlineLevel="1">
      <c r="A21" s="26" t="s">
        <v>56</v>
      </c>
      <c r="B21" s="26">
        <v>32224</v>
      </c>
      <c r="C21" s="26"/>
      <c r="D21" s="26" t="s">
        <v>75</v>
      </c>
      <c r="E21" s="29" t="s">
        <v>96</v>
      </c>
      <c r="F21" s="37">
        <v>21000</v>
      </c>
      <c r="G21" s="38" t="s">
        <v>16</v>
      </c>
      <c r="H21" s="50">
        <f t="shared" si="0"/>
        <v>16800</v>
      </c>
      <c r="I21" s="28"/>
    </row>
    <row r="22" spans="1:9" ht="12.75" outlineLevel="1">
      <c r="A22" s="26" t="s">
        <v>57</v>
      </c>
      <c r="B22" s="26">
        <v>32224</v>
      </c>
      <c r="C22" s="26"/>
      <c r="D22" s="26" t="s">
        <v>76</v>
      </c>
      <c r="E22" s="29" t="s">
        <v>96</v>
      </c>
      <c r="F22" s="37">
        <v>19000</v>
      </c>
      <c r="G22" s="38" t="s">
        <v>16</v>
      </c>
      <c r="H22" s="50">
        <f>SUM(F22*100/105)</f>
        <v>18095.238095238095</v>
      </c>
      <c r="I22" s="28"/>
    </row>
    <row r="23" spans="1:9" ht="12.75" outlineLevel="1">
      <c r="A23" s="26" t="s">
        <v>58</v>
      </c>
      <c r="B23" s="26">
        <v>32224</v>
      </c>
      <c r="C23" s="26"/>
      <c r="D23" s="26" t="s">
        <v>77</v>
      </c>
      <c r="E23" s="29" t="s">
        <v>96</v>
      </c>
      <c r="F23" s="37">
        <v>26000</v>
      </c>
      <c r="G23" s="38" t="s">
        <v>16</v>
      </c>
      <c r="H23" s="50">
        <f t="shared" si="0"/>
        <v>20800</v>
      </c>
      <c r="I23" s="28"/>
    </row>
    <row r="24" spans="1:10" ht="12.75" outlineLevel="1">
      <c r="A24" s="26" t="s">
        <v>59</v>
      </c>
      <c r="B24" s="26">
        <v>32224</v>
      </c>
      <c r="C24" s="26"/>
      <c r="D24" s="26" t="s">
        <v>78</v>
      </c>
      <c r="E24" s="29" t="s">
        <v>96</v>
      </c>
      <c r="F24" s="37">
        <v>62216.6</v>
      </c>
      <c r="G24" s="38" t="s">
        <v>16</v>
      </c>
      <c r="H24" s="50">
        <f t="shared" si="0"/>
        <v>49773.28</v>
      </c>
      <c r="I24" s="28"/>
      <c r="J24" t="s">
        <v>42</v>
      </c>
    </row>
    <row r="25" spans="1:9" s="22" customFormat="1" ht="13.5">
      <c r="A25" s="66">
        <v>3</v>
      </c>
      <c r="B25" s="66">
        <v>3223</v>
      </c>
      <c r="C25" s="67">
        <v>33930</v>
      </c>
      <c r="D25" s="66" t="s">
        <v>14</v>
      </c>
      <c r="E25" s="66"/>
      <c r="F25" s="48">
        <f>SUM(F26:F29)</f>
        <v>33930</v>
      </c>
      <c r="G25" s="58"/>
      <c r="H25" s="48">
        <f t="shared" si="0"/>
        <v>27144</v>
      </c>
      <c r="I25" s="70" t="s">
        <v>122</v>
      </c>
    </row>
    <row r="26" spans="1:9" ht="12.75" outlineLevel="1">
      <c r="A26" s="26" t="s">
        <v>38</v>
      </c>
      <c r="B26" s="26">
        <v>32231</v>
      </c>
      <c r="C26" s="27"/>
      <c r="D26" s="26" t="s">
        <v>95</v>
      </c>
      <c r="E26" s="29" t="s">
        <v>96</v>
      </c>
      <c r="F26" s="37">
        <v>7800</v>
      </c>
      <c r="G26" s="38" t="s">
        <v>109</v>
      </c>
      <c r="H26" s="50">
        <f t="shared" si="0"/>
        <v>6240</v>
      </c>
      <c r="I26" s="28"/>
    </row>
    <row r="27" spans="1:9" ht="12.75" outlineLevel="1">
      <c r="A27" s="26" t="s">
        <v>17</v>
      </c>
      <c r="B27" s="26">
        <v>32233</v>
      </c>
      <c r="C27" s="27"/>
      <c r="D27" s="26" t="s">
        <v>79</v>
      </c>
      <c r="E27" s="29" t="s">
        <v>96</v>
      </c>
      <c r="F27" s="37">
        <v>21630</v>
      </c>
      <c r="G27" s="38" t="s">
        <v>109</v>
      </c>
      <c r="H27" s="50">
        <f t="shared" si="0"/>
        <v>17304</v>
      </c>
      <c r="I27" s="28"/>
    </row>
    <row r="28" spans="1:9" ht="12.75" outlineLevel="1">
      <c r="A28" s="26" t="s">
        <v>18</v>
      </c>
      <c r="B28" s="26">
        <v>32239</v>
      </c>
      <c r="C28" s="27"/>
      <c r="D28" s="26" t="s">
        <v>104</v>
      </c>
      <c r="E28" s="29" t="s">
        <v>96</v>
      </c>
      <c r="F28" s="37">
        <v>1900</v>
      </c>
      <c r="G28" s="38" t="s">
        <v>10</v>
      </c>
      <c r="H28" s="50">
        <f t="shared" si="0"/>
        <v>1520</v>
      </c>
      <c r="I28" s="28"/>
    </row>
    <row r="29" spans="1:9" ht="12.75" outlineLevel="1">
      <c r="A29" s="32" t="s">
        <v>39</v>
      </c>
      <c r="B29" s="26">
        <v>32234</v>
      </c>
      <c r="C29" s="27"/>
      <c r="D29" s="26" t="s">
        <v>80</v>
      </c>
      <c r="E29" s="29" t="s">
        <v>96</v>
      </c>
      <c r="F29" s="37">
        <v>2600</v>
      </c>
      <c r="G29" s="38" t="s">
        <v>109</v>
      </c>
      <c r="H29" s="50">
        <f t="shared" si="0"/>
        <v>2080</v>
      </c>
      <c r="I29" s="28"/>
    </row>
    <row r="30" spans="1:9" s="22" customFormat="1" ht="13.5">
      <c r="A30" s="66">
        <v>4</v>
      </c>
      <c r="B30" s="66">
        <v>3224</v>
      </c>
      <c r="C30" s="67">
        <v>1100</v>
      </c>
      <c r="D30" s="66" t="s">
        <v>15</v>
      </c>
      <c r="E30" s="76" t="s">
        <v>96</v>
      </c>
      <c r="F30" s="48">
        <v>1100</v>
      </c>
      <c r="G30" s="69" t="s">
        <v>10</v>
      </c>
      <c r="H30" s="48">
        <f t="shared" si="0"/>
        <v>880</v>
      </c>
      <c r="I30" s="70" t="s">
        <v>122</v>
      </c>
    </row>
    <row r="31" spans="1:9" s="22" customFormat="1" ht="13.5">
      <c r="A31" s="66">
        <v>5</v>
      </c>
      <c r="B31" s="66">
        <v>3225</v>
      </c>
      <c r="C31" s="67">
        <v>1900</v>
      </c>
      <c r="D31" s="66" t="s">
        <v>12</v>
      </c>
      <c r="E31" s="76" t="s">
        <v>96</v>
      </c>
      <c r="F31" s="48">
        <v>1900</v>
      </c>
      <c r="G31" s="69" t="s">
        <v>10</v>
      </c>
      <c r="H31" s="48">
        <f t="shared" si="0"/>
        <v>1520</v>
      </c>
      <c r="I31" s="70" t="s">
        <v>122</v>
      </c>
    </row>
    <row r="32" spans="1:9" s="22" customFormat="1" ht="13.5">
      <c r="A32" s="66">
        <v>6</v>
      </c>
      <c r="B32" s="66">
        <v>3227</v>
      </c>
      <c r="C32" s="67">
        <v>500</v>
      </c>
      <c r="D32" s="66" t="s">
        <v>13</v>
      </c>
      <c r="E32" s="76" t="s">
        <v>96</v>
      </c>
      <c r="F32" s="48">
        <v>500</v>
      </c>
      <c r="G32" s="69" t="s">
        <v>10</v>
      </c>
      <c r="H32" s="48">
        <f t="shared" si="0"/>
        <v>400</v>
      </c>
      <c r="I32" s="70" t="s">
        <v>122</v>
      </c>
    </row>
    <row r="33" spans="1:9" s="20" customFormat="1" ht="12.75">
      <c r="A33" s="57"/>
      <c r="B33" s="57">
        <v>323</v>
      </c>
      <c r="C33" s="57"/>
      <c r="D33" s="57" t="s">
        <v>47</v>
      </c>
      <c r="E33" s="57"/>
      <c r="F33" s="48">
        <f>SUM(F34+F38+F42+F43+F47+F50+F51+F52)</f>
        <v>236385</v>
      </c>
      <c r="G33" s="58"/>
      <c r="H33" s="48">
        <f t="shared" si="0"/>
        <v>189108</v>
      </c>
      <c r="I33" s="57"/>
    </row>
    <row r="34" spans="1:9" s="23" customFormat="1" ht="13.5" outlineLevel="1">
      <c r="A34" s="66">
        <v>7</v>
      </c>
      <c r="B34" s="66">
        <v>3231</v>
      </c>
      <c r="C34" s="67">
        <v>1700</v>
      </c>
      <c r="D34" s="66" t="s">
        <v>19</v>
      </c>
      <c r="E34" s="66"/>
      <c r="F34" s="48">
        <f>SUM(F35:F37)</f>
        <v>1700</v>
      </c>
      <c r="G34" s="69"/>
      <c r="H34" s="48">
        <f t="shared" si="0"/>
        <v>1360</v>
      </c>
      <c r="I34" s="70" t="s">
        <v>122</v>
      </c>
    </row>
    <row r="35" spans="1:9" ht="12.75" outlineLevel="1">
      <c r="A35" s="26" t="s">
        <v>60</v>
      </c>
      <c r="B35" s="26">
        <v>32311</v>
      </c>
      <c r="C35" s="26"/>
      <c r="D35" s="26" t="s">
        <v>81</v>
      </c>
      <c r="E35" s="29" t="s">
        <v>96</v>
      </c>
      <c r="F35" s="37">
        <v>1200</v>
      </c>
      <c r="G35" s="38" t="s">
        <v>9</v>
      </c>
      <c r="H35" s="50">
        <f t="shared" si="0"/>
        <v>960</v>
      </c>
      <c r="I35" s="28"/>
    </row>
    <row r="36" spans="1:9" ht="12.75" outlineLevel="1">
      <c r="A36" s="26" t="s">
        <v>61</v>
      </c>
      <c r="B36" s="26">
        <v>32313</v>
      </c>
      <c r="C36" s="26"/>
      <c r="D36" s="39" t="s">
        <v>82</v>
      </c>
      <c r="E36" s="29" t="s">
        <v>96</v>
      </c>
      <c r="F36" s="37">
        <v>500</v>
      </c>
      <c r="G36" s="38" t="s">
        <v>9</v>
      </c>
      <c r="H36" s="50">
        <f t="shared" si="0"/>
        <v>400</v>
      </c>
      <c r="I36" s="28"/>
    </row>
    <row r="37" spans="1:9" ht="12.75" outlineLevel="1">
      <c r="A37" s="26" t="s">
        <v>62</v>
      </c>
      <c r="B37" s="26">
        <v>32319</v>
      </c>
      <c r="C37" s="26"/>
      <c r="D37" s="26" t="s">
        <v>83</v>
      </c>
      <c r="E37" s="29" t="s">
        <v>93</v>
      </c>
      <c r="F37" s="37">
        <v>0</v>
      </c>
      <c r="G37" s="38" t="s">
        <v>37</v>
      </c>
      <c r="H37" s="50">
        <f t="shared" si="0"/>
        <v>0</v>
      </c>
      <c r="I37" s="28"/>
    </row>
    <row r="38" spans="1:9" s="23" customFormat="1" ht="13.5" outlineLevel="1">
      <c r="A38" s="66">
        <v>8</v>
      </c>
      <c r="B38" s="66">
        <v>3232</v>
      </c>
      <c r="C38" s="67">
        <v>213550</v>
      </c>
      <c r="D38" s="66" t="s">
        <v>20</v>
      </c>
      <c r="E38" s="66"/>
      <c r="F38" s="48">
        <f>SUM(F39:F41)</f>
        <v>213550</v>
      </c>
      <c r="G38" s="58"/>
      <c r="H38" s="48">
        <f t="shared" si="0"/>
        <v>170840</v>
      </c>
      <c r="I38" s="70" t="s">
        <v>122</v>
      </c>
    </row>
    <row r="39" spans="1:10" ht="12.75" outlineLevel="1">
      <c r="A39" s="26" t="s">
        <v>66</v>
      </c>
      <c r="B39" s="26">
        <v>32329</v>
      </c>
      <c r="C39" s="26"/>
      <c r="D39" s="26" t="s">
        <v>84</v>
      </c>
      <c r="E39" s="29" t="s">
        <v>96</v>
      </c>
      <c r="F39" s="37">
        <v>3000</v>
      </c>
      <c r="G39" s="38" t="s">
        <v>36</v>
      </c>
      <c r="H39" s="50">
        <f t="shared" si="0"/>
        <v>2400</v>
      </c>
      <c r="I39" s="28"/>
      <c r="J39" s="17"/>
    </row>
    <row r="40" spans="1:10" ht="12.75" outlineLevel="1">
      <c r="A40" s="26" t="s">
        <v>65</v>
      </c>
      <c r="B40" s="26">
        <v>32329</v>
      </c>
      <c r="C40" s="26"/>
      <c r="D40" s="26" t="s">
        <v>20</v>
      </c>
      <c r="E40" s="29"/>
      <c r="F40" s="37">
        <v>3700</v>
      </c>
      <c r="G40" s="38" t="s">
        <v>105</v>
      </c>
      <c r="H40" s="50">
        <f t="shared" si="0"/>
        <v>2960</v>
      </c>
      <c r="I40" s="28"/>
      <c r="J40" s="17"/>
    </row>
    <row r="41" spans="1:10" s="8" customFormat="1" ht="15">
      <c r="A41" s="26" t="s">
        <v>67</v>
      </c>
      <c r="B41" s="26">
        <v>32329</v>
      </c>
      <c r="C41" s="26"/>
      <c r="D41" s="26" t="s">
        <v>20</v>
      </c>
      <c r="E41" s="26" t="s">
        <v>93</v>
      </c>
      <c r="F41" s="59">
        <v>206850</v>
      </c>
      <c r="G41" s="80" t="s">
        <v>128</v>
      </c>
      <c r="H41" s="49">
        <f t="shared" si="0"/>
        <v>165480</v>
      </c>
      <c r="I41" s="28"/>
      <c r="J41" s="17"/>
    </row>
    <row r="42" spans="1:9" s="22" customFormat="1" ht="13.5">
      <c r="A42" s="66">
        <v>9</v>
      </c>
      <c r="B42" s="66">
        <v>3233</v>
      </c>
      <c r="C42" s="67">
        <v>300</v>
      </c>
      <c r="D42" s="66" t="s">
        <v>22</v>
      </c>
      <c r="E42" s="76" t="s">
        <v>96</v>
      </c>
      <c r="F42" s="48">
        <v>300</v>
      </c>
      <c r="G42" s="69" t="s">
        <v>10</v>
      </c>
      <c r="H42" s="48">
        <f t="shared" si="0"/>
        <v>240</v>
      </c>
      <c r="I42" s="70" t="s">
        <v>122</v>
      </c>
    </row>
    <row r="43" spans="1:10" s="23" customFormat="1" ht="13.5" outlineLevel="1">
      <c r="A43" s="66">
        <v>10</v>
      </c>
      <c r="B43" s="66">
        <v>3234</v>
      </c>
      <c r="C43" s="67">
        <v>5300</v>
      </c>
      <c r="D43" s="66" t="s">
        <v>23</v>
      </c>
      <c r="E43" s="66"/>
      <c r="F43" s="48">
        <f>SUM(F44:F46)</f>
        <v>5300</v>
      </c>
      <c r="G43" s="58"/>
      <c r="H43" s="48">
        <f t="shared" si="0"/>
        <v>4240</v>
      </c>
      <c r="I43" s="70" t="s">
        <v>122</v>
      </c>
      <c r="J43" s="24"/>
    </row>
    <row r="44" spans="1:10" ht="12.75" outlineLevel="1">
      <c r="A44" s="33" t="s">
        <v>24</v>
      </c>
      <c r="B44" s="26">
        <v>32341</v>
      </c>
      <c r="C44" s="26"/>
      <c r="D44" s="26" t="s">
        <v>85</v>
      </c>
      <c r="E44" s="29" t="s">
        <v>96</v>
      </c>
      <c r="F44" s="37">
        <v>2000</v>
      </c>
      <c r="G44" s="38" t="s">
        <v>9</v>
      </c>
      <c r="H44" s="50">
        <f t="shared" si="0"/>
        <v>1600</v>
      </c>
      <c r="I44" s="28"/>
      <c r="J44" s="17"/>
    </row>
    <row r="45" spans="1:10" ht="12.75" outlineLevel="1">
      <c r="A45" s="33" t="s">
        <v>25</v>
      </c>
      <c r="B45" s="26">
        <v>32342</v>
      </c>
      <c r="C45" s="26"/>
      <c r="D45" s="26" t="s">
        <v>86</v>
      </c>
      <c r="E45" s="29" t="s">
        <v>96</v>
      </c>
      <c r="F45" s="37">
        <v>3000</v>
      </c>
      <c r="G45" s="38" t="s">
        <v>9</v>
      </c>
      <c r="H45" s="50">
        <f t="shared" si="0"/>
        <v>2400</v>
      </c>
      <c r="I45" s="28"/>
      <c r="J45" s="17"/>
    </row>
    <row r="46" spans="1:9" s="8" customFormat="1" ht="15">
      <c r="A46" s="33" t="s">
        <v>26</v>
      </c>
      <c r="B46" s="26">
        <v>32349</v>
      </c>
      <c r="C46" s="26"/>
      <c r="D46" s="26" t="s">
        <v>87</v>
      </c>
      <c r="E46" s="29" t="s">
        <v>96</v>
      </c>
      <c r="F46" s="37">
        <v>300</v>
      </c>
      <c r="G46" s="38" t="s">
        <v>109</v>
      </c>
      <c r="H46" s="50">
        <f t="shared" si="0"/>
        <v>240</v>
      </c>
      <c r="I46" s="28"/>
    </row>
    <row r="47" spans="1:10" s="23" customFormat="1" ht="13.5" outlineLevel="1">
      <c r="A47" s="66">
        <v>11</v>
      </c>
      <c r="B47" s="66">
        <v>3236</v>
      </c>
      <c r="C47" s="67">
        <v>3551</v>
      </c>
      <c r="D47" s="66" t="s">
        <v>27</v>
      </c>
      <c r="E47" s="66"/>
      <c r="F47" s="48">
        <f>SUM(F48:F49)</f>
        <v>3551</v>
      </c>
      <c r="G47" s="58"/>
      <c r="H47" s="48">
        <f t="shared" si="0"/>
        <v>2840.8</v>
      </c>
      <c r="I47" s="70" t="s">
        <v>122</v>
      </c>
      <c r="J47" s="24"/>
    </row>
    <row r="48" spans="1:10" ht="12.75" outlineLevel="1">
      <c r="A48" s="33" t="s">
        <v>63</v>
      </c>
      <c r="B48" s="26">
        <v>32369</v>
      </c>
      <c r="C48" s="26"/>
      <c r="D48" s="26" t="s">
        <v>28</v>
      </c>
      <c r="E48" s="29" t="s">
        <v>96</v>
      </c>
      <c r="F48" s="37">
        <v>1240</v>
      </c>
      <c r="G48" s="38" t="s">
        <v>10</v>
      </c>
      <c r="H48" s="50">
        <f t="shared" si="0"/>
        <v>992</v>
      </c>
      <c r="I48" s="28"/>
      <c r="J48" s="17"/>
    </row>
    <row r="49" spans="1:10" s="8" customFormat="1" ht="15">
      <c r="A49" s="33" t="s">
        <v>64</v>
      </c>
      <c r="B49" s="26">
        <v>32361</v>
      </c>
      <c r="C49" s="26"/>
      <c r="D49" s="26" t="s">
        <v>29</v>
      </c>
      <c r="E49" s="29" t="s">
        <v>96</v>
      </c>
      <c r="F49" s="37">
        <v>2311</v>
      </c>
      <c r="G49" s="38" t="s">
        <v>10</v>
      </c>
      <c r="H49" s="50">
        <f t="shared" si="0"/>
        <v>1848.8</v>
      </c>
      <c r="I49" s="28"/>
      <c r="J49" s="17"/>
    </row>
    <row r="50" spans="1:10" s="8" customFormat="1" ht="15">
      <c r="A50" s="66">
        <v>12</v>
      </c>
      <c r="B50" s="66">
        <v>3237</v>
      </c>
      <c r="C50" s="67">
        <v>0</v>
      </c>
      <c r="D50" s="66" t="s">
        <v>91</v>
      </c>
      <c r="E50" s="68"/>
      <c r="F50" s="48">
        <v>0</v>
      </c>
      <c r="G50" s="58"/>
      <c r="H50" s="48">
        <f t="shared" si="0"/>
        <v>0</v>
      </c>
      <c r="I50" s="70" t="s">
        <v>122</v>
      </c>
      <c r="J50" s="17"/>
    </row>
    <row r="51" spans="1:9" s="22" customFormat="1" ht="13.5">
      <c r="A51" s="66">
        <v>13</v>
      </c>
      <c r="B51" s="66">
        <v>3238</v>
      </c>
      <c r="C51" s="67">
        <v>3384</v>
      </c>
      <c r="D51" s="66" t="s">
        <v>30</v>
      </c>
      <c r="E51" s="76" t="s">
        <v>96</v>
      </c>
      <c r="F51" s="48">
        <v>3384</v>
      </c>
      <c r="G51" s="69" t="s">
        <v>109</v>
      </c>
      <c r="H51" s="48">
        <f t="shared" si="0"/>
        <v>2707.2</v>
      </c>
      <c r="I51" s="70" t="s">
        <v>122</v>
      </c>
    </row>
    <row r="52" spans="1:10" s="23" customFormat="1" ht="13.5" outlineLevel="1">
      <c r="A52" s="66">
        <v>14</v>
      </c>
      <c r="B52" s="66">
        <v>3239</v>
      </c>
      <c r="C52" s="67">
        <v>8600</v>
      </c>
      <c r="D52" s="66" t="s">
        <v>31</v>
      </c>
      <c r="E52" s="68"/>
      <c r="F52" s="48">
        <f>SUM(F53:F55)</f>
        <v>8600</v>
      </c>
      <c r="G52" s="58"/>
      <c r="H52" s="48">
        <f t="shared" si="0"/>
        <v>6880</v>
      </c>
      <c r="I52" s="70" t="s">
        <v>122</v>
      </c>
      <c r="J52" s="24"/>
    </row>
    <row r="53" spans="1:10" ht="12.75" outlineLevel="1">
      <c r="A53" s="33" t="s">
        <v>68</v>
      </c>
      <c r="B53" s="26">
        <v>32391</v>
      </c>
      <c r="C53" s="26"/>
      <c r="D53" s="26" t="s">
        <v>88</v>
      </c>
      <c r="E53" s="29" t="s">
        <v>96</v>
      </c>
      <c r="F53" s="37">
        <v>100</v>
      </c>
      <c r="G53" s="38" t="s">
        <v>10</v>
      </c>
      <c r="H53" s="50">
        <f t="shared" si="0"/>
        <v>80</v>
      </c>
      <c r="I53" s="30"/>
      <c r="J53" s="17"/>
    </row>
    <row r="54" spans="1:10" ht="12.75" outlineLevel="1">
      <c r="A54" s="33" t="s">
        <v>90</v>
      </c>
      <c r="B54" s="26">
        <v>32399</v>
      </c>
      <c r="C54" s="26"/>
      <c r="D54" s="26" t="s">
        <v>89</v>
      </c>
      <c r="E54" s="29" t="s">
        <v>96</v>
      </c>
      <c r="F54" s="37">
        <v>3500</v>
      </c>
      <c r="G54" s="38" t="s">
        <v>10</v>
      </c>
      <c r="H54" s="50">
        <f t="shared" si="0"/>
        <v>2800</v>
      </c>
      <c r="I54" s="30"/>
      <c r="J54" s="17"/>
    </row>
    <row r="55" spans="1:10" ht="12.75" outlineLevel="1">
      <c r="A55" s="33" t="s">
        <v>90</v>
      </c>
      <c r="B55" s="26">
        <v>32399</v>
      </c>
      <c r="C55" s="26"/>
      <c r="D55" s="26" t="s">
        <v>89</v>
      </c>
      <c r="E55" s="29" t="s">
        <v>96</v>
      </c>
      <c r="F55" s="59">
        <v>5000</v>
      </c>
      <c r="G55" s="80" t="s">
        <v>128</v>
      </c>
      <c r="H55" s="49">
        <f t="shared" si="0"/>
        <v>4000</v>
      </c>
      <c r="I55" s="30"/>
      <c r="J55" s="17"/>
    </row>
    <row r="56" spans="1:9" s="20" customFormat="1" ht="12.75">
      <c r="A56" s="60"/>
      <c r="B56" s="60">
        <v>329</v>
      </c>
      <c r="C56" s="60"/>
      <c r="D56" s="60" t="s">
        <v>48</v>
      </c>
      <c r="E56" s="60"/>
      <c r="F56" s="61">
        <f>SUM(F57:F59)</f>
        <v>32399.4</v>
      </c>
      <c r="G56" s="62"/>
      <c r="H56" s="61">
        <f t="shared" si="0"/>
        <v>25919.52</v>
      </c>
      <c r="I56" s="60"/>
    </row>
    <row r="57" spans="1:9" s="22" customFormat="1" ht="13.5">
      <c r="A57" s="66">
        <v>15</v>
      </c>
      <c r="B57" s="66">
        <v>3292</v>
      </c>
      <c r="C57" s="67">
        <v>1000</v>
      </c>
      <c r="D57" s="66" t="s">
        <v>110</v>
      </c>
      <c r="E57" s="76" t="s">
        <v>96</v>
      </c>
      <c r="F57" s="48">
        <v>1000</v>
      </c>
      <c r="G57" s="69" t="s">
        <v>21</v>
      </c>
      <c r="H57" s="48">
        <f t="shared" si="0"/>
        <v>800</v>
      </c>
      <c r="I57" s="70" t="s">
        <v>122</v>
      </c>
    </row>
    <row r="58" spans="1:9" s="22" customFormat="1" ht="13.5">
      <c r="A58" s="66">
        <v>16</v>
      </c>
      <c r="B58" s="66">
        <v>3294</v>
      </c>
      <c r="C58" s="67">
        <v>200</v>
      </c>
      <c r="D58" s="66" t="s">
        <v>69</v>
      </c>
      <c r="E58" s="76" t="s">
        <v>96</v>
      </c>
      <c r="F58" s="48">
        <v>200</v>
      </c>
      <c r="G58" s="69" t="s">
        <v>21</v>
      </c>
      <c r="H58" s="48">
        <f t="shared" si="0"/>
        <v>160</v>
      </c>
      <c r="I58" s="70" t="s">
        <v>122</v>
      </c>
    </row>
    <row r="59" spans="1:10" s="23" customFormat="1" ht="13.5">
      <c r="A59" s="66">
        <v>17</v>
      </c>
      <c r="B59" s="66">
        <v>3299</v>
      </c>
      <c r="C59" s="67">
        <v>31199.4</v>
      </c>
      <c r="D59" s="66" t="s">
        <v>32</v>
      </c>
      <c r="E59" s="68"/>
      <c r="F59" s="48">
        <v>31199.4</v>
      </c>
      <c r="G59" s="69"/>
      <c r="H59" s="48">
        <f t="shared" si="0"/>
        <v>24959.52</v>
      </c>
      <c r="I59" s="70" t="s">
        <v>122</v>
      </c>
      <c r="J59" s="24"/>
    </row>
    <row r="60" spans="1:10" s="55" customFormat="1" ht="13.5">
      <c r="A60" s="33" t="s">
        <v>99</v>
      </c>
      <c r="B60" s="56">
        <v>32999</v>
      </c>
      <c r="C60" s="65"/>
      <c r="D60" s="26" t="s">
        <v>92</v>
      </c>
      <c r="E60" s="29" t="s">
        <v>96</v>
      </c>
      <c r="F60" s="37">
        <v>1199.4</v>
      </c>
      <c r="G60" s="38" t="s">
        <v>109</v>
      </c>
      <c r="H60" s="50">
        <f t="shared" si="0"/>
        <v>959.5200000000001</v>
      </c>
      <c r="I60" s="53"/>
      <c r="J60" s="54"/>
    </row>
    <row r="61" spans="1:10" s="55" customFormat="1" ht="13.5">
      <c r="A61" s="56" t="s">
        <v>135</v>
      </c>
      <c r="B61" s="56">
        <v>32999</v>
      </c>
      <c r="C61" s="65"/>
      <c r="D61" s="26" t="s">
        <v>92</v>
      </c>
      <c r="E61" s="29" t="s">
        <v>96</v>
      </c>
      <c r="F61" s="37">
        <v>20000</v>
      </c>
      <c r="G61" s="38" t="s">
        <v>109</v>
      </c>
      <c r="H61" s="50">
        <f t="shared" si="0"/>
        <v>16000</v>
      </c>
      <c r="I61" s="53"/>
      <c r="J61" s="54"/>
    </row>
    <row r="62" spans="1:9" s="7" customFormat="1" ht="15">
      <c r="A62" s="33" t="s">
        <v>136</v>
      </c>
      <c r="B62" s="26">
        <v>32999</v>
      </c>
      <c r="C62" s="26"/>
      <c r="D62" s="26" t="s">
        <v>92</v>
      </c>
      <c r="E62" s="29" t="s">
        <v>96</v>
      </c>
      <c r="F62" s="59">
        <v>10000</v>
      </c>
      <c r="G62" s="80" t="s">
        <v>128</v>
      </c>
      <c r="H62" s="49">
        <f t="shared" si="0"/>
        <v>8000</v>
      </c>
      <c r="I62" s="28"/>
    </row>
    <row r="63" spans="1:9" s="20" customFormat="1" ht="12.75">
      <c r="A63" s="57"/>
      <c r="B63" s="57">
        <v>37</v>
      </c>
      <c r="C63" s="57"/>
      <c r="D63" s="57" t="s">
        <v>118</v>
      </c>
      <c r="E63" s="57"/>
      <c r="F63" s="48">
        <v>55002</v>
      </c>
      <c r="G63" s="58"/>
      <c r="H63" s="48">
        <f t="shared" si="0"/>
        <v>44001.6</v>
      </c>
      <c r="I63" s="57"/>
    </row>
    <row r="64" spans="1:9" s="20" customFormat="1" ht="12.75">
      <c r="A64" s="57"/>
      <c r="B64" s="57">
        <v>372</v>
      </c>
      <c r="C64" s="57"/>
      <c r="D64" s="57" t="s">
        <v>119</v>
      </c>
      <c r="E64" s="57"/>
      <c r="F64" s="48">
        <v>55002</v>
      </c>
      <c r="G64" s="58"/>
      <c r="H64" s="48">
        <f t="shared" si="0"/>
        <v>44001.6</v>
      </c>
      <c r="I64" s="57"/>
    </row>
    <row r="65" spans="1:10" s="23" customFormat="1" ht="13.5" outlineLevel="1">
      <c r="A65" s="66">
        <v>18</v>
      </c>
      <c r="B65" s="66">
        <v>3722</v>
      </c>
      <c r="C65" s="67">
        <v>55002</v>
      </c>
      <c r="D65" s="66" t="s">
        <v>106</v>
      </c>
      <c r="E65" s="68"/>
      <c r="F65" s="48">
        <f>SUM(F66:F68)</f>
        <v>55002</v>
      </c>
      <c r="G65" s="69"/>
      <c r="H65" s="48">
        <f t="shared" si="0"/>
        <v>44001.6</v>
      </c>
      <c r="I65" s="70" t="s">
        <v>122</v>
      </c>
      <c r="J65" s="24"/>
    </row>
    <row r="66" spans="1:10" s="43" customFormat="1" ht="12.75" outlineLevel="1">
      <c r="A66" s="39" t="s">
        <v>41</v>
      </c>
      <c r="B66" s="39">
        <v>37229</v>
      </c>
      <c r="C66" s="40"/>
      <c r="D66" s="39" t="s">
        <v>106</v>
      </c>
      <c r="E66" s="52" t="s">
        <v>96</v>
      </c>
      <c r="F66" s="37">
        <v>15002</v>
      </c>
      <c r="G66" s="38" t="s">
        <v>109</v>
      </c>
      <c r="H66" s="50">
        <f t="shared" si="0"/>
        <v>12001.6</v>
      </c>
      <c r="I66" s="41"/>
      <c r="J66" s="42"/>
    </row>
    <row r="67" spans="1:10" s="43" customFormat="1" ht="12.75" outlineLevel="1">
      <c r="A67" s="39" t="s">
        <v>113</v>
      </c>
      <c r="B67" s="39">
        <v>37229</v>
      </c>
      <c r="C67" s="40"/>
      <c r="D67" s="39" t="s">
        <v>106</v>
      </c>
      <c r="E67" s="52" t="s">
        <v>96</v>
      </c>
      <c r="F67" s="37">
        <v>10000</v>
      </c>
      <c r="G67" s="38" t="s">
        <v>109</v>
      </c>
      <c r="H67" s="50">
        <f t="shared" si="0"/>
        <v>8000</v>
      </c>
      <c r="I67" s="41"/>
      <c r="J67" s="42"/>
    </row>
    <row r="68" spans="1:9" ht="12.75">
      <c r="A68" s="33" t="s">
        <v>127</v>
      </c>
      <c r="B68" s="26">
        <v>37229</v>
      </c>
      <c r="C68" s="26"/>
      <c r="D68" s="26" t="s">
        <v>106</v>
      </c>
      <c r="E68" s="29" t="s">
        <v>96</v>
      </c>
      <c r="F68" s="59">
        <v>30000</v>
      </c>
      <c r="G68" s="80" t="s">
        <v>128</v>
      </c>
      <c r="H68" s="49">
        <f t="shared" si="0"/>
        <v>24000</v>
      </c>
      <c r="I68" s="28"/>
    </row>
    <row r="69" spans="1:9" s="21" customFormat="1" ht="26.25">
      <c r="A69" s="57"/>
      <c r="B69" s="57">
        <v>42</v>
      </c>
      <c r="C69" s="57"/>
      <c r="D69" s="73" t="s">
        <v>40</v>
      </c>
      <c r="E69" s="74"/>
      <c r="F69" s="48">
        <f>SUM(F70+F77)</f>
        <v>222350</v>
      </c>
      <c r="G69" s="75"/>
      <c r="H69" s="48">
        <f t="shared" si="0"/>
        <v>177880</v>
      </c>
      <c r="I69" s="57"/>
    </row>
    <row r="70" spans="1:9" s="21" customFormat="1" ht="12.75">
      <c r="A70" s="57"/>
      <c r="B70" s="57">
        <v>422</v>
      </c>
      <c r="C70" s="57"/>
      <c r="D70" s="57" t="s">
        <v>43</v>
      </c>
      <c r="E70" s="74"/>
      <c r="F70" s="48">
        <v>200250</v>
      </c>
      <c r="G70" s="75"/>
      <c r="H70" s="48">
        <f t="shared" si="0"/>
        <v>160200</v>
      </c>
      <c r="I70" s="57"/>
    </row>
    <row r="71" spans="1:9" s="21" customFormat="1" ht="13.5">
      <c r="A71" s="71">
        <v>19</v>
      </c>
      <c r="B71" s="71">
        <v>4221</v>
      </c>
      <c r="C71" s="67">
        <v>200250</v>
      </c>
      <c r="D71" s="71" t="s">
        <v>43</v>
      </c>
      <c r="E71" s="72"/>
      <c r="F71" s="48">
        <f>SUM(F72:F76)</f>
        <v>200250</v>
      </c>
      <c r="G71" s="69"/>
      <c r="H71" s="48">
        <f t="shared" si="0"/>
        <v>160200</v>
      </c>
      <c r="I71" s="70" t="s">
        <v>122</v>
      </c>
    </row>
    <row r="72" spans="1:11" ht="12.75">
      <c r="A72" s="33" t="s">
        <v>44</v>
      </c>
      <c r="B72" s="26">
        <v>42211</v>
      </c>
      <c r="C72" s="26"/>
      <c r="D72" s="26" t="s">
        <v>130</v>
      </c>
      <c r="E72" s="29" t="s">
        <v>96</v>
      </c>
      <c r="F72" s="59">
        <v>17550</v>
      </c>
      <c r="G72" s="80" t="s">
        <v>128</v>
      </c>
      <c r="H72" s="49">
        <f t="shared" si="0"/>
        <v>14040</v>
      </c>
      <c r="I72" s="30"/>
      <c r="J72" s="21"/>
      <c r="K72" s="21"/>
    </row>
    <row r="73" spans="1:11" ht="12.75">
      <c r="A73" s="33" t="s">
        <v>100</v>
      </c>
      <c r="B73" s="26">
        <v>42221</v>
      </c>
      <c r="C73" s="26"/>
      <c r="D73" s="26" t="s">
        <v>131</v>
      </c>
      <c r="E73" s="29" t="s">
        <v>96</v>
      </c>
      <c r="F73" s="59">
        <v>1100</v>
      </c>
      <c r="G73" s="80" t="s">
        <v>128</v>
      </c>
      <c r="H73" s="49">
        <f t="shared" si="0"/>
        <v>880</v>
      </c>
      <c r="I73" s="30"/>
      <c r="J73" s="21"/>
      <c r="K73" s="21"/>
    </row>
    <row r="74" spans="1:11" ht="12.75">
      <c r="A74" s="33" t="s">
        <v>101</v>
      </c>
      <c r="B74" s="26">
        <v>42261</v>
      </c>
      <c r="C74" s="26"/>
      <c r="D74" s="26" t="s">
        <v>129</v>
      </c>
      <c r="E74" s="29" t="s">
        <v>96</v>
      </c>
      <c r="F74" s="59">
        <v>7100</v>
      </c>
      <c r="G74" s="80" t="s">
        <v>128</v>
      </c>
      <c r="H74" s="49">
        <f t="shared" si="0"/>
        <v>5680</v>
      </c>
      <c r="I74" s="30"/>
      <c r="J74" s="21"/>
      <c r="K74" s="21"/>
    </row>
    <row r="75" spans="1:11" ht="12.75">
      <c r="A75" s="33" t="s">
        <v>132</v>
      </c>
      <c r="B75" s="26">
        <v>42273</v>
      </c>
      <c r="C75" s="26"/>
      <c r="D75" s="26" t="s">
        <v>97</v>
      </c>
      <c r="E75" s="29" t="s">
        <v>96</v>
      </c>
      <c r="F75" s="59">
        <v>144500</v>
      </c>
      <c r="G75" s="80" t="s">
        <v>128</v>
      </c>
      <c r="H75" s="49">
        <f t="shared" si="0"/>
        <v>115600</v>
      </c>
      <c r="I75" s="30"/>
      <c r="J75" s="21"/>
      <c r="K75" s="21"/>
    </row>
    <row r="76" spans="1:11" ht="12.75">
      <c r="A76" s="33" t="s">
        <v>133</v>
      </c>
      <c r="B76" s="26">
        <v>42273</v>
      </c>
      <c r="C76" s="26"/>
      <c r="D76" s="26" t="s">
        <v>134</v>
      </c>
      <c r="E76" s="29" t="s">
        <v>96</v>
      </c>
      <c r="F76" s="59">
        <v>30000</v>
      </c>
      <c r="G76" s="80" t="s">
        <v>128</v>
      </c>
      <c r="H76" s="49">
        <f t="shared" si="0"/>
        <v>24000</v>
      </c>
      <c r="I76" s="30"/>
      <c r="J76" s="21"/>
      <c r="K76" s="21"/>
    </row>
    <row r="77" spans="1:9" s="21" customFormat="1" ht="12.75">
      <c r="A77" s="57"/>
      <c r="B77" s="57">
        <v>424</v>
      </c>
      <c r="C77" s="57"/>
      <c r="D77" s="57" t="s">
        <v>117</v>
      </c>
      <c r="E77" s="57"/>
      <c r="F77" s="48">
        <v>22100</v>
      </c>
      <c r="G77" s="58"/>
      <c r="H77" s="48">
        <f t="shared" si="0"/>
        <v>17680</v>
      </c>
      <c r="I77" s="57"/>
    </row>
    <row r="78" spans="1:9" s="21" customFormat="1" ht="13.5">
      <c r="A78" s="71">
        <v>20</v>
      </c>
      <c r="B78" s="71">
        <v>4241</v>
      </c>
      <c r="C78" s="67">
        <v>22100</v>
      </c>
      <c r="D78" s="71" t="s">
        <v>116</v>
      </c>
      <c r="E78" s="72"/>
      <c r="F78" s="48">
        <v>22100</v>
      </c>
      <c r="G78" s="69"/>
      <c r="H78" s="48">
        <f t="shared" si="0"/>
        <v>17680</v>
      </c>
      <c r="I78" s="70" t="s">
        <v>122</v>
      </c>
    </row>
    <row r="79" spans="1:9" s="21" customFormat="1" ht="13.5">
      <c r="A79" s="33" t="s">
        <v>45</v>
      </c>
      <c r="B79" s="39">
        <v>42411</v>
      </c>
      <c r="C79" s="65"/>
      <c r="D79" s="39" t="s">
        <v>107</v>
      </c>
      <c r="E79" s="29" t="s">
        <v>96</v>
      </c>
      <c r="F79" s="37">
        <v>20100</v>
      </c>
      <c r="G79" s="38" t="s">
        <v>109</v>
      </c>
      <c r="H79" s="50">
        <f t="shared" si="0"/>
        <v>16080</v>
      </c>
      <c r="I79" s="53"/>
    </row>
    <row r="80" spans="1:11" ht="12.75">
      <c r="A80" s="33" t="s">
        <v>137</v>
      </c>
      <c r="B80" s="26">
        <v>42411</v>
      </c>
      <c r="C80" s="26"/>
      <c r="D80" s="26" t="s">
        <v>138</v>
      </c>
      <c r="E80" s="29" t="s">
        <v>96</v>
      </c>
      <c r="F80" s="59">
        <v>2000</v>
      </c>
      <c r="G80" s="80" t="s">
        <v>128</v>
      </c>
      <c r="H80" s="49">
        <f>SUM(F80*100/125)</f>
        <v>1600</v>
      </c>
      <c r="I80" s="28"/>
      <c r="J80" s="21"/>
      <c r="K80" s="21"/>
    </row>
    <row r="81" spans="1:9" s="21" customFormat="1" ht="12.75">
      <c r="A81" s="57"/>
      <c r="B81" s="57"/>
      <c r="C81" s="57"/>
      <c r="D81" s="57"/>
      <c r="E81" s="57"/>
      <c r="F81" s="48"/>
      <c r="G81" s="58"/>
      <c r="H81" s="48"/>
      <c r="I81" s="57"/>
    </row>
    <row r="82" spans="1:9" ht="14.25" customHeight="1">
      <c r="A82" s="84"/>
      <c r="B82" s="84"/>
      <c r="C82" s="84"/>
      <c r="D82" s="84"/>
      <c r="E82" s="84"/>
      <c r="F82" s="84"/>
      <c r="G82" s="84"/>
      <c r="H82" s="84"/>
      <c r="I82" s="84"/>
    </row>
    <row r="83" spans="1:64" s="14" customFormat="1" ht="12.75">
      <c r="A83" s="83" t="s">
        <v>34</v>
      </c>
      <c r="B83" s="83"/>
      <c r="C83" s="83"/>
      <c r="D83" s="83"/>
      <c r="E83" s="83"/>
      <c r="F83" s="83"/>
      <c r="G83" s="83"/>
      <c r="H83" s="83"/>
      <c r="I83" s="8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4" spans="1:9" ht="12" customHeight="1">
      <c r="A84" s="12" t="s">
        <v>103</v>
      </c>
      <c r="B84" s="12"/>
      <c r="C84" s="12"/>
      <c r="D84" s="12"/>
      <c r="E84" s="15"/>
      <c r="F84" s="12"/>
      <c r="G84" s="12"/>
      <c r="H84" s="13"/>
      <c r="I84" s="34"/>
    </row>
    <row r="85" spans="1:64" s="14" customFormat="1" ht="12.75">
      <c r="A85" s="83" t="s">
        <v>94</v>
      </c>
      <c r="B85" s="83"/>
      <c r="C85" s="83"/>
      <c r="D85" s="83"/>
      <c r="E85" s="83"/>
      <c r="F85" s="83"/>
      <c r="G85" s="83"/>
      <c r="H85" s="83"/>
      <c r="I85" s="8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</row>
    <row r="86" spans="1:9" ht="12.75">
      <c r="A86" s="12" t="s">
        <v>123</v>
      </c>
      <c r="B86" s="12"/>
      <c r="C86" s="12"/>
      <c r="D86" s="12"/>
      <c r="E86" s="15"/>
      <c r="F86" s="12"/>
      <c r="G86" s="12"/>
      <c r="H86" s="13"/>
      <c r="I86" s="14"/>
    </row>
    <row r="88" spans="2:7" ht="12.75">
      <c r="B88" s="81" t="s">
        <v>140</v>
      </c>
      <c r="C88" s="82"/>
      <c r="D88" s="82"/>
      <c r="G88" s="44" t="s">
        <v>114</v>
      </c>
    </row>
    <row r="89" spans="2:7" ht="12.75">
      <c r="B89" s="47" t="s">
        <v>125</v>
      </c>
      <c r="C89" s="46"/>
      <c r="D89" s="45"/>
      <c r="F89" s="35"/>
      <c r="G89" s="44" t="s">
        <v>115</v>
      </c>
    </row>
    <row r="90" spans="2:4" ht="12.75">
      <c r="B90" s="81" t="s">
        <v>124</v>
      </c>
      <c r="C90" s="82"/>
      <c r="D90" s="82"/>
    </row>
  </sheetData>
  <sheetProtection/>
  <mergeCells count="11">
    <mergeCell ref="A5:I5"/>
    <mergeCell ref="B88:D88"/>
    <mergeCell ref="B90:D90"/>
    <mergeCell ref="A85:I85"/>
    <mergeCell ref="A82:I82"/>
    <mergeCell ref="A83:I83"/>
    <mergeCell ref="A1:I1"/>
    <mergeCell ref="A2:I2"/>
    <mergeCell ref="A4:I4"/>
    <mergeCell ref="A6:I6"/>
    <mergeCell ref="A7:I7"/>
  </mergeCells>
  <printOptions/>
  <pageMargins left="1.2" right="0.31496062992125984" top="0.15748031496062992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11" customWidth="1"/>
    <col min="6" max="6" width="9.140625" style="5" customWidth="1"/>
    <col min="7" max="7" width="9.140625" style="9" customWidth="1"/>
    <col min="8" max="8" width="9.140625" style="5" customWidth="1"/>
    <col min="9" max="9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Racunovodstvo</cp:lastModifiedBy>
  <cp:lastPrinted>2023-12-22T07:17:43Z</cp:lastPrinted>
  <dcterms:created xsi:type="dcterms:W3CDTF">2012-02-20T07:37:37Z</dcterms:created>
  <dcterms:modified xsi:type="dcterms:W3CDTF">2023-12-22T07:30:37Z</dcterms:modified>
  <cp:category/>
  <cp:version/>
  <cp:contentType/>
  <cp:contentStatus/>
</cp:coreProperties>
</file>